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ZKOLNIC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<sst xmlns="http://schemas.openxmlformats.org/spreadsheetml/2006/main" count="34" uniqueCount="19">
  <si>
    <t>TABELA OBJĘTOŚCI ROBÓT ZIEMNYCH</t>
  </si>
  <si>
    <t>Zał. nr 3.</t>
  </si>
  <si>
    <t xml:space="preserve">Powierzchnia </t>
  </si>
  <si>
    <t>Średnia powierzchnia</t>
  </si>
  <si>
    <t xml:space="preserve">       Objętość</t>
  </si>
  <si>
    <t>Zużycie</t>
  </si>
  <si>
    <t>Nadmiar objętości</t>
  </si>
  <si>
    <t>Suma algebraiczna</t>
  </si>
  <si>
    <t xml:space="preserve">Km </t>
  </si>
  <si>
    <t>Hm</t>
  </si>
  <si>
    <t>Wykop</t>
  </si>
  <si>
    <t>Nasyp</t>
  </si>
  <si>
    <t>Odl.</t>
  </si>
  <si>
    <t>na miejscu</t>
  </si>
  <si>
    <t>Odkład</t>
  </si>
  <si>
    <t>Dokop</t>
  </si>
  <si>
    <t>m2</t>
  </si>
  <si>
    <t>m</t>
  </si>
  <si>
    <t>m3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</si>
</sst>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\-#,##0.00"/>
    <numFmt numFmtId="165" formatCode="#,##0;[Red]\-#,##0"/>
    <numFmt numFmtId="166" formatCode="0.0"/>
    <numFmt numFmtId="167" formatCode="0.000"/>
    <numFmt numFmtId="168" formatCode="0.0000"/>
  </numFmts>
  <fonts count="41">
    <font>
      <sz val="10"/>
      <name val="MS Sans Serif"/>
      <family val="0"/>
    </font>
    <font>
      <sz val="10"/>
      <name val="Arial"/>
      <family val="0"/>
    </font>
    <font>
      <sz val="8"/>
      <name val="Arial CE"/>
      <family val="0"/>
    </font>
    <font>
      <b/>
      <sz val="16"/>
      <name val="Arial CE"/>
      <family val="0"/>
    </font>
    <font>
      <b/>
      <sz val="12"/>
      <name val="Arial CE"/>
      <family val="2"/>
    </font>
    <font>
      <sz val="16"/>
      <name val="Arial CE"/>
      <family val="0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164" fontId="3" fillId="0" borderId="0" xfId="42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64" fontId="5" fillId="0" borderId="0" xfId="42" applyFont="1" applyFill="1" applyBorder="1" applyAlignment="1" applyProtection="1">
      <alignment/>
      <protection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2" fillId="0" borderId="10" xfId="42" applyFont="1" applyFill="1" applyBorder="1" applyAlignment="1" applyProtection="1">
      <alignment horizontal="center"/>
      <protection/>
    </xf>
    <xf numFmtId="164" fontId="2" fillId="0" borderId="11" xfId="42" applyFont="1" applyFill="1" applyBorder="1" applyAlignment="1" applyProtection="1">
      <alignment horizontal="center"/>
      <protection/>
    </xf>
    <xf numFmtId="0" fontId="2" fillId="0" borderId="17" xfId="0" applyFont="1" applyBorder="1" applyAlignment="1">
      <alignment horizontal="center"/>
    </xf>
    <xf numFmtId="164" fontId="2" fillId="0" borderId="17" xfId="42" applyFont="1" applyFill="1" applyBorder="1" applyAlignment="1" applyProtection="1">
      <alignment horizontal="center"/>
      <protection/>
    </xf>
    <xf numFmtId="164" fontId="2" fillId="0" borderId="18" xfId="42" applyFont="1" applyFill="1" applyBorder="1" applyAlignment="1" applyProtection="1">
      <alignment horizontal="center"/>
      <protection/>
    </xf>
    <xf numFmtId="0" fontId="2" fillId="0" borderId="18" xfId="0" applyFont="1" applyBorder="1" applyAlignment="1">
      <alignment horizontal="center"/>
    </xf>
    <xf numFmtId="166" fontId="2" fillId="0" borderId="17" xfId="0" applyNumberFormat="1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166" fontId="2" fillId="0" borderId="17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0" fontId="0" fillId="0" borderId="0" xfId="0" applyFont="1" applyAlignment="1">
      <alignment horizontal="left" wrapText="1"/>
    </xf>
    <xf numFmtId="1" fontId="6" fillId="0" borderId="0" xfId="0" applyNumberFormat="1" applyFont="1" applyAlignment="1">
      <alignment horizontal="center"/>
    </xf>
    <xf numFmtId="1" fontId="6" fillId="0" borderId="0" xfId="42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showGridLines="0" tabSelected="1" zoomScale="110" zoomScaleNormal="110" zoomScalePageLayoutView="0" workbookViewId="0" topLeftCell="A46">
      <selection activeCell="L62" sqref="L62"/>
    </sheetView>
  </sheetViews>
  <sheetFormatPr defaultColWidth="9.140625" defaultRowHeight="12.75"/>
  <cols>
    <col min="1" max="1" width="4.00390625" style="1" customWidth="1"/>
    <col min="2" max="2" width="6.28125" style="1" customWidth="1"/>
    <col min="3" max="3" width="5.8515625" style="1" customWidth="1"/>
    <col min="4" max="4" width="5.57421875" style="1" customWidth="1"/>
    <col min="5" max="5" width="6.421875" style="1" customWidth="1"/>
    <col min="6" max="6" width="6.57421875" style="1" customWidth="1"/>
    <col min="7" max="7" width="5.8515625" style="1" customWidth="1"/>
    <col min="8" max="8" width="7.57421875" style="1" customWidth="1"/>
    <col min="9" max="9" width="9.00390625" style="1" customWidth="1"/>
    <col min="10" max="10" width="7.7109375" style="1" customWidth="1"/>
    <col min="11" max="11" width="8.8515625" style="1" customWidth="1"/>
    <col min="12" max="13" width="7.57421875" style="1" customWidth="1"/>
    <col min="14" max="14" width="8.140625" style="1" customWidth="1"/>
    <col min="15" max="16384" width="9.140625" style="1" customWidth="1"/>
  </cols>
  <sheetData>
    <row r="1" spans="3:14" ht="30.75" customHeight="1">
      <c r="C1"/>
      <c r="D1" s="2" t="s">
        <v>0</v>
      </c>
      <c r="J1" s="3"/>
      <c r="M1" s="4"/>
      <c r="N1" s="5" t="s">
        <v>1</v>
      </c>
    </row>
    <row r="2" spans="3:14" ht="18.75" customHeight="1">
      <c r="C2"/>
      <c r="D2" s="2"/>
      <c r="J2" s="3"/>
      <c r="M2" s="4"/>
      <c r="N2" s="5"/>
    </row>
    <row r="3" spans="3:14" ht="23.25" customHeight="1">
      <c r="C3"/>
      <c r="D3" s="6"/>
      <c r="J3" s="3"/>
      <c r="M3" s="4"/>
      <c r="N3" s="5"/>
    </row>
    <row r="4" spans="1:14" s="13" customFormat="1" ht="11.25">
      <c r="A4" s="7"/>
      <c r="B4" s="8"/>
      <c r="C4" s="9" t="s">
        <v>2</v>
      </c>
      <c r="D4" s="8"/>
      <c r="E4" s="9" t="s">
        <v>3</v>
      </c>
      <c r="F4" s="8"/>
      <c r="G4" s="10"/>
      <c r="H4" s="9" t="s">
        <v>4</v>
      </c>
      <c r="I4" s="8"/>
      <c r="J4" s="11" t="s">
        <v>5</v>
      </c>
      <c r="K4" s="9" t="s">
        <v>6</v>
      </c>
      <c r="L4" s="8"/>
      <c r="M4" s="12" t="s">
        <v>7</v>
      </c>
      <c r="N4" s="8"/>
    </row>
    <row r="5" spans="1:14" s="13" customFormat="1" ht="11.25">
      <c r="A5" s="14" t="s">
        <v>8</v>
      </c>
      <c r="B5" s="15" t="s">
        <v>9</v>
      </c>
      <c r="C5" s="8" t="s">
        <v>10</v>
      </c>
      <c r="D5" s="11" t="s">
        <v>11</v>
      </c>
      <c r="E5" s="11" t="s">
        <v>10</v>
      </c>
      <c r="F5" s="11" t="s">
        <v>11</v>
      </c>
      <c r="G5" s="15" t="s">
        <v>12</v>
      </c>
      <c r="H5" s="11" t="s">
        <v>10</v>
      </c>
      <c r="I5" s="11" t="s">
        <v>11</v>
      </c>
      <c r="J5" s="16" t="s">
        <v>13</v>
      </c>
      <c r="K5" s="17" t="s">
        <v>10</v>
      </c>
      <c r="L5" s="18" t="s">
        <v>11</v>
      </c>
      <c r="M5" s="19" t="s">
        <v>14</v>
      </c>
      <c r="N5" s="19" t="s">
        <v>15</v>
      </c>
    </row>
    <row r="6" spans="1:14" s="13" customFormat="1" ht="11.25">
      <c r="A6" s="20"/>
      <c r="B6" s="21"/>
      <c r="C6" s="22" t="s">
        <v>16</v>
      </c>
      <c r="D6" s="22" t="s">
        <v>16</v>
      </c>
      <c r="E6" s="22" t="s">
        <v>16</v>
      </c>
      <c r="F6" s="22" t="s">
        <v>16</v>
      </c>
      <c r="G6" s="22" t="s">
        <v>17</v>
      </c>
      <c r="H6" s="22" t="s">
        <v>18</v>
      </c>
      <c r="I6" s="22" t="s">
        <v>18</v>
      </c>
      <c r="J6" s="22" t="s">
        <v>18</v>
      </c>
      <c r="K6" s="19" t="s">
        <v>18</v>
      </c>
      <c r="L6" s="22" t="s">
        <v>18</v>
      </c>
      <c r="M6" s="23" t="s">
        <v>18</v>
      </c>
      <c r="N6" s="23" t="s">
        <v>18</v>
      </c>
    </row>
    <row r="7" spans="1:14" ht="11.25">
      <c r="A7" s="24"/>
      <c r="B7" s="24"/>
      <c r="C7" s="24"/>
      <c r="D7" s="25"/>
      <c r="E7" s="28"/>
      <c r="F7" s="28"/>
      <c r="G7" s="28"/>
      <c r="H7" s="29"/>
      <c r="I7" s="30"/>
      <c r="J7" s="29"/>
      <c r="K7" s="29"/>
      <c r="L7" s="30"/>
      <c r="M7" s="26"/>
      <c r="N7" s="27"/>
    </row>
    <row r="8" spans="1:14" ht="11.25">
      <c r="A8" s="28">
        <f>Arkusz2!A99</f>
        <v>2</v>
      </c>
      <c r="B8" s="28">
        <v>523.5</v>
      </c>
      <c r="C8" s="28">
        <v>0.7</v>
      </c>
      <c r="D8" s="31">
        <v>2.85</v>
      </c>
      <c r="E8" s="24"/>
      <c r="F8" s="24"/>
      <c r="G8" s="24"/>
      <c r="H8" s="26"/>
      <c r="I8" s="27"/>
      <c r="J8" s="26"/>
      <c r="K8" s="26"/>
      <c r="L8" s="27"/>
      <c r="M8" s="29">
        <v>0</v>
      </c>
      <c r="N8" s="29">
        <v>0</v>
      </c>
    </row>
    <row r="9" spans="1:14" ht="11.25">
      <c r="A9" s="24"/>
      <c r="B9" s="24"/>
      <c r="C9" s="24"/>
      <c r="D9" s="25"/>
      <c r="E9" s="28">
        <f>(C10+C8)/2</f>
        <v>0.39999999999999997</v>
      </c>
      <c r="F9" s="28">
        <f>(D10+D8)/2</f>
        <v>2.6</v>
      </c>
      <c r="G9" s="28">
        <f>(A10*1000+B10-A8*1000-B8)</f>
        <v>30.5</v>
      </c>
      <c r="H9" s="29">
        <f>E9*G9</f>
        <v>12.2</v>
      </c>
      <c r="I9" s="30">
        <f>F9*G9</f>
        <v>79.3</v>
      </c>
      <c r="J9" s="29">
        <f>MIN(H9:I9)</f>
        <v>12.2</v>
      </c>
      <c r="K9" s="29">
        <f>H9-J9</f>
        <v>0</v>
      </c>
      <c r="L9" s="30">
        <f>I9-J9</f>
        <v>67.1</v>
      </c>
      <c r="M9" s="26"/>
      <c r="N9" s="27"/>
    </row>
    <row r="10" spans="1:14" ht="11.25">
      <c r="A10" s="28">
        <f>Arkusz2!A101</f>
        <v>2</v>
      </c>
      <c r="B10" s="28">
        <f>Arkusz2!B101</f>
        <v>554</v>
      </c>
      <c r="C10" s="28">
        <v>0.1</v>
      </c>
      <c r="D10" s="31">
        <v>2.35</v>
      </c>
      <c r="E10" s="24"/>
      <c r="F10" s="24"/>
      <c r="G10" s="24"/>
      <c r="H10" s="26"/>
      <c r="I10" s="27"/>
      <c r="J10" s="26"/>
      <c r="K10" s="26"/>
      <c r="L10" s="27"/>
      <c r="M10" s="29">
        <f>IF((N8-M8+L9-K9)&lt;0,ABS(N8-M8+L9-K9),0)</f>
        <v>0</v>
      </c>
      <c r="N10" s="29">
        <f>IF((N8-M8+L9-K9)&gt;0,(N8-M8+L9-K9),0)</f>
        <v>67.1</v>
      </c>
    </row>
    <row r="11" spans="1:14" ht="11.25">
      <c r="A11" s="24"/>
      <c r="B11" s="24"/>
      <c r="C11" s="24"/>
      <c r="D11" s="25"/>
      <c r="E11" s="28">
        <f>(C12+C10)/2</f>
        <v>0.45</v>
      </c>
      <c r="F11" s="28">
        <f>(D12+D10)/2</f>
        <v>2</v>
      </c>
      <c r="G11" s="28">
        <f>(A12*1000+B12-A10*1000-B10)</f>
        <v>45</v>
      </c>
      <c r="H11" s="29">
        <f>E11*G11</f>
        <v>20.25</v>
      </c>
      <c r="I11" s="30">
        <f>F11*G11</f>
        <v>90</v>
      </c>
      <c r="J11" s="29">
        <f>MIN(H11:I11)</f>
        <v>20.25</v>
      </c>
      <c r="K11" s="29">
        <f>H11-J11</f>
        <v>0</v>
      </c>
      <c r="L11" s="30">
        <f>I11-J11</f>
        <v>69.75</v>
      </c>
      <c r="M11" s="26"/>
      <c r="N11" s="27"/>
    </row>
    <row r="12" spans="1:14" ht="11.25">
      <c r="A12" s="28">
        <f>Arkusz2!A103</f>
        <v>2</v>
      </c>
      <c r="B12" s="28">
        <f>Arkusz2!B103</f>
        <v>599</v>
      </c>
      <c r="C12" s="28">
        <v>0.8</v>
      </c>
      <c r="D12" s="31">
        <v>1.65</v>
      </c>
      <c r="E12" s="24"/>
      <c r="F12" s="24"/>
      <c r="G12" s="24"/>
      <c r="H12" s="26"/>
      <c r="I12" s="27"/>
      <c r="J12" s="26"/>
      <c r="K12" s="26"/>
      <c r="L12" s="27"/>
      <c r="M12" s="29">
        <f>IF((N10-M10+L11-K11)&lt;0,ABS(N10-M10+L11-K11),0)</f>
        <v>0</v>
      </c>
      <c r="N12" s="29">
        <f>IF((N10-M10+L11-K11)&gt;0,(N10-M10+L11-K11),0)</f>
        <v>136.85</v>
      </c>
    </row>
    <row r="13" spans="1:14" ht="11.25">
      <c r="A13" s="24"/>
      <c r="B13" s="24"/>
      <c r="C13" s="24"/>
      <c r="D13" s="25"/>
      <c r="E13" s="28">
        <f>(C14+C12)/2</f>
        <v>1.9500000000000002</v>
      </c>
      <c r="F13" s="28">
        <f>(D14+D12)/2</f>
        <v>1.5</v>
      </c>
      <c r="G13" s="28">
        <f>(A14*1000+B14-A12*1000-B12)</f>
        <v>50</v>
      </c>
      <c r="H13" s="29">
        <f>E13*G13</f>
        <v>97.50000000000001</v>
      </c>
      <c r="I13" s="30">
        <f>F13*G13</f>
        <v>75</v>
      </c>
      <c r="J13" s="29">
        <f>MIN(H13:I13)</f>
        <v>75</v>
      </c>
      <c r="K13" s="29">
        <f>H13-J13</f>
        <v>22.500000000000014</v>
      </c>
      <c r="L13" s="30">
        <f>I13-J13</f>
        <v>0</v>
      </c>
      <c r="M13" s="26"/>
      <c r="N13" s="27"/>
    </row>
    <row r="14" spans="1:14" ht="11.25">
      <c r="A14" s="28">
        <f>Arkusz2!A105</f>
        <v>2</v>
      </c>
      <c r="B14" s="28">
        <f>Arkusz2!B105</f>
        <v>649</v>
      </c>
      <c r="C14" s="28">
        <v>3.1</v>
      </c>
      <c r="D14" s="31">
        <v>1.35</v>
      </c>
      <c r="E14" s="24"/>
      <c r="F14" s="24"/>
      <c r="G14" s="24"/>
      <c r="H14" s="26"/>
      <c r="I14" s="27"/>
      <c r="J14" s="26"/>
      <c r="K14" s="26"/>
      <c r="L14" s="27"/>
      <c r="M14" s="29">
        <f>IF((N12-M12+L13-K13)&lt;0,ABS(N12-M12+L13-K13),0)</f>
        <v>0</v>
      </c>
      <c r="N14" s="29">
        <f>IF((N12-M12+L13-K13)&gt;0,(N12-M12+L13-K13),0)</f>
        <v>114.34999999999998</v>
      </c>
    </row>
    <row r="15" spans="1:14" ht="11.25">
      <c r="A15" s="24"/>
      <c r="B15" s="24"/>
      <c r="C15" s="24"/>
      <c r="D15" s="25"/>
      <c r="E15" s="28">
        <f>(C16+C14)/2</f>
        <v>2.4000000000000004</v>
      </c>
      <c r="F15" s="28">
        <f>(D16+D14)/2</f>
        <v>1.9000000000000001</v>
      </c>
      <c r="G15" s="28">
        <f>(A16*1000+B16-A14*1000-B14)</f>
        <v>51</v>
      </c>
      <c r="H15" s="29">
        <f>E15*G15</f>
        <v>122.40000000000002</v>
      </c>
      <c r="I15" s="30">
        <f>F15*G15</f>
        <v>96.9</v>
      </c>
      <c r="J15" s="29">
        <f>MIN(H15:I15)</f>
        <v>96.9</v>
      </c>
      <c r="K15" s="29">
        <f>H15-J15</f>
        <v>25.500000000000014</v>
      </c>
      <c r="L15" s="30">
        <f>I15-J15</f>
        <v>0</v>
      </c>
      <c r="M15" s="26"/>
      <c r="N15" s="27"/>
    </row>
    <row r="16" spans="1:14" ht="11.25">
      <c r="A16" s="28">
        <f>Arkusz2!A107</f>
        <v>2</v>
      </c>
      <c r="B16" s="28">
        <f>Arkusz2!B107</f>
        <v>700</v>
      </c>
      <c r="C16" s="28">
        <v>1.7000000000000002</v>
      </c>
      <c r="D16" s="31">
        <v>2.45</v>
      </c>
      <c r="E16" s="24"/>
      <c r="F16" s="24"/>
      <c r="G16" s="24"/>
      <c r="H16" s="26"/>
      <c r="I16" s="27"/>
      <c r="J16" s="26"/>
      <c r="K16" s="26"/>
      <c r="L16" s="27"/>
      <c r="M16" s="29">
        <f>IF((N14-M14+L15-K15)&lt;0,ABS(N14-M14+L15-K15),0)</f>
        <v>0</v>
      </c>
      <c r="N16" s="29">
        <f>IF((N14-M14+L15-K15)&gt;0,(N14-M14+L15-K15),0)</f>
        <v>88.84999999999997</v>
      </c>
    </row>
    <row r="17" spans="1:14" ht="11.25">
      <c r="A17" s="24"/>
      <c r="B17" s="24"/>
      <c r="C17" s="24"/>
      <c r="D17" s="25"/>
      <c r="E17" s="28">
        <f>(C18+C16)/2</f>
        <v>1.25</v>
      </c>
      <c r="F17" s="28">
        <f>(D18+D16)/2</f>
        <v>1.9500000000000002</v>
      </c>
      <c r="G17" s="28">
        <f>(A18*1000+B18-A16*1000-B16)</f>
        <v>73</v>
      </c>
      <c r="H17" s="29">
        <f>E17*G17</f>
        <v>91.25</v>
      </c>
      <c r="I17" s="30">
        <f>F17*G17</f>
        <v>142.35000000000002</v>
      </c>
      <c r="J17" s="29">
        <f>MIN(H17:I17)</f>
        <v>91.25</v>
      </c>
      <c r="K17" s="29">
        <f>H17-J17</f>
        <v>0</v>
      </c>
      <c r="L17" s="30">
        <f>I17-J17</f>
        <v>51.10000000000002</v>
      </c>
      <c r="M17" s="26"/>
      <c r="N17" s="27"/>
    </row>
    <row r="18" spans="1:14" ht="11.25">
      <c r="A18" s="28">
        <f>Arkusz2!A109</f>
        <v>2</v>
      </c>
      <c r="B18" s="28">
        <f>Arkusz2!B109</f>
        <v>773</v>
      </c>
      <c r="C18" s="28">
        <v>0.8</v>
      </c>
      <c r="D18" s="31">
        <v>1.45</v>
      </c>
      <c r="E18" s="24"/>
      <c r="F18" s="24"/>
      <c r="G18" s="24"/>
      <c r="H18" s="26"/>
      <c r="I18" s="27"/>
      <c r="J18" s="26"/>
      <c r="K18" s="26"/>
      <c r="L18" s="27"/>
      <c r="M18" s="29">
        <f>IF((N16-M16+L17-K17)&lt;0,ABS(N16-M16+L17-K17),0)</f>
        <v>0</v>
      </c>
      <c r="N18" s="29">
        <f>IF((N16-M16+L17-K17)&gt;0,(N16-M16+L17-K17),0)</f>
        <v>139.95</v>
      </c>
    </row>
    <row r="19" spans="1:14" ht="11.25">
      <c r="A19" s="24"/>
      <c r="B19" s="24"/>
      <c r="C19" s="24"/>
      <c r="D19" s="25"/>
      <c r="E19" s="28">
        <f>(C20+C18)/2</f>
        <v>0.45</v>
      </c>
      <c r="F19" s="28">
        <f>(D20+D18)/2</f>
        <v>1.7</v>
      </c>
      <c r="G19" s="28">
        <f>(A20*1000+B20-A18*1000-B18)</f>
        <v>52.5</v>
      </c>
      <c r="H19" s="29">
        <f>E19*G19</f>
        <v>23.625</v>
      </c>
      <c r="I19" s="30">
        <f>F19*G19</f>
        <v>89.25</v>
      </c>
      <c r="J19" s="29">
        <f>MIN(H19:I19)</f>
        <v>23.625</v>
      </c>
      <c r="K19" s="29">
        <f>H19-J19</f>
        <v>0</v>
      </c>
      <c r="L19" s="30">
        <f>I19-J19</f>
        <v>65.625</v>
      </c>
      <c r="M19" s="26"/>
      <c r="N19" s="27"/>
    </row>
    <row r="20" spans="1:14" ht="11.25">
      <c r="A20" s="28">
        <f>Arkusz2!A111</f>
        <v>2</v>
      </c>
      <c r="B20" s="28">
        <f>Arkusz2!B111</f>
        <v>825.5</v>
      </c>
      <c r="C20" s="28">
        <v>0.1</v>
      </c>
      <c r="D20" s="31">
        <v>1.95</v>
      </c>
      <c r="E20" s="24"/>
      <c r="F20" s="24"/>
      <c r="G20" s="24"/>
      <c r="H20" s="26"/>
      <c r="I20" s="27"/>
      <c r="J20" s="26"/>
      <c r="K20" s="26"/>
      <c r="L20" s="27"/>
      <c r="M20" s="29">
        <f>IF((N18-M18+L19-K19)&lt;0,ABS(N18-M18+L19-K19),0)</f>
        <v>0</v>
      </c>
      <c r="N20" s="29">
        <f>IF((N18-M18+L19-K19)&gt;0,(N18-M18+L19-K19),0)</f>
        <v>205.575</v>
      </c>
    </row>
    <row r="21" spans="1:14" ht="11.25">
      <c r="A21" s="24"/>
      <c r="B21" s="24"/>
      <c r="C21" s="24"/>
      <c r="D21" s="25"/>
      <c r="E21" s="28">
        <f>(C22+C20)/2</f>
        <v>0.45</v>
      </c>
      <c r="F21" s="28">
        <f>(D22+D20)/2</f>
        <v>1.7</v>
      </c>
      <c r="G21" s="28">
        <f>(A22*1000+B22-A20*1000-B20)</f>
        <v>53</v>
      </c>
      <c r="H21" s="29">
        <f>E21*G21</f>
        <v>23.85</v>
      </c>
      <c r="I21" s="30">
        <f>F21*G21</f>
        <v>90.1</v>
      </c>
      <c r="J21" s="29">
        <f>MIN(H21:I21)</f>
        <v>23.85</v>
      </c>
      <c r="K21" s="29">
        <f>H21-J21</f>
        <v>0</v>
      </c>
      <c r="L21" s="30">
        <f>I21-J21</f>
        <v>66.25</v>
      </c>
      <c r="M21" s="26"/>
      <c r="N21" s="27"/>
    </row>
    <row r="22" spans="1:14" ht="11.25">
      <c r="A22" s="28">
        <f>Arkusz2!A113</f>
        <v>2</v>
      </c>
      <c r="B22" s="28">
        <f>Arkusz2!B113</f>
        <v>878.5</v>
      </c>
      <c r="C22" s="28">
        <v>0.8</v>
      </c>
      <c r="D22" s="31">
        <v>1.45</v>
      </c>
      <c r="E22" s="24"/>
      <c r="F22" s="24"/>
      <c r="G22" s="24"/>
      <c r="H22" s="26"/>
      <c r="I22" s="27"/>
      <c r="J22" s="26"/>
      <c r="K22" s="26"/>
      <c r="L22" s="27"/>
      <c r="M22" s="29">
        <f>IF((N20-M20+L21-K21)&lt;0,ABS(N20-M20+L21-K21),0)</f>
        <v>0</v>
      </c>
      <c r="N22" s="29">
        <f>IF((N20-M20+L21-K21)&gt;0,(N20-M20+L21-K21),0)</f>
        <v>271.825</v>
      </c>
    </row>
    <row r="23" spans="1:14" ht="11.25">
      <c r="A23" s="24"/>
      <c r="B23" s="24"/>
      <c r="C23" s="24"/>
      <c r="D23" s="25"/>
      <c r="E23" s="28">
        <f>(C24+C22)/2</f>
        <v>0.55</v>
      </c>
      <c r="F23" s="28">
        <f>(D24+D22)/2</f>
        <v>1.85</v>
      </c>
      <c r="G23" s="28">
        <f>(A24*1000+B24-A22*1000-B22)</f>
        <v>52.5</v>
      </c>
      <c r="H23" s="29">
        <f>E23*G23</f>
        <v>28.875000000000004</v>
      </c>
      <c r="I23" s="30">
        <f>F23*G23</f>
        <v>97.125</v>
      </c>
      <c r="J23" s="29">
        <f>MIN(H23:I23)</f>
        <v>28.875000000000004</v>
      </c>
      <c r="K23" s="29">
        <f>H23-J23</f>
        <v>0</v>
      </c>
      <c r="L23" s="30">
        <f>I23-J23</f>
        <v>68.25</v>
      </c>
      <c r="M23" s="26"/>
      <c r="N23" s="27"/>
    </row>
    <row r="24" spans="1:14" ht="11.25">
      <c r="A24" s="28">
        <f>Arkusz2!A115</f>
        <v>2</v>
      </c>
      <c r="B24" s="28">
        <f>Arkusz2!B115</f>
        <v>931</v>
      </c>
      <c r="C24" s="28">
        <v>0.30000000000000004</v>
      </c>
      <c r="D24" s="31">
        <v>2.25</v>
      </c>
      <c r="E24" s="24"/>
      <c r="F24" s="24"/>
      <c r="G24" s="24"/>
      <c r="H24" s="26"/>
      <c r="I24" s="27"/>
      <c r="J24" s="26"/>
      <c r="K24" s="26"/>
      <c r="L24" s="27"/>
      <c r="M24" s="29">
        <f>IF((N22-M22+L23-K23)&lt;0,ABS(N22-M22+L23-K23),0)</f>
        <v>0</v>
      </c>
      <c r="N24" s="29">
        <f>IF((N22-M22+L23-K23)&gt;0,(N22-M22+L23-K23),0)</f>
        <v>340.075</v>
      </c>
    </row>
    <row r="25" spans="1:14" ht="11.25">
      <c r="A25" s="24"/>
      <c r="B25" s="24"/>
      <c r="C25" s="24"/>
      <c r="D25" s="25"/>
      <c r="E25" s="28">
        <f>(C26+C24)/2</f>
        <v>0.35000000000000003</v>
      </c>
      <c r="F25" s="28">
        <f>(D26+D24)/2</f>
        <v>1.7</v>
      </c>
      <c r="G25" s="28">
        <f>(A26*1000+B26-A24*1000-B24)</f>
        <v>60.5</v>
      </c>
      <c r="H25" s="29">
        <f>E25*G25</f>
        <v>21.175</v>
      </c>
      <c r="I25" s="30">
        <f>F25*G25</f>
        <v>102.85</v>
      </c>
      <c r="J25" s="29">
        <f>MIN(H25:I25)</f>
        <v>21.175</v>
      </c>
      <c r="K25" s="29">
        <f>H25-J25</f>
        <v>0</v>
      </c>
      <c r="L25" s="30">
        <f>I25-J25</f>
        <v>81.675</v>
      </c>
      <c r="M25" s="26"/>
      <c r="N25" s="27"/>
    </row>
    <row r="26" spans="1:14" ht="11.25">
      <c r="A26" s="28">
        <f>Arkusz2!A117</f>
        <v>2</v>
      </c>
      <c r="B26" s="28">
        <f>Arkusz2!B117</f>
        <v>991.5</v>
      </c>
      <c r="C26" s="28">
        <v>0.4</v>
      </c>
      <c r="D26" s="31">
        <v>1.15</v>
      </c>
      <c r="E26" s="24"/>
      <c r="F26" s="24"/>
      <c r="G26" s="24"/>
      <c r="H26" s="26"/>
      <c r="I26" s="27"/>
      <c r="J26" s="26"/>
      <c r="K26" s="26"/>
      <c r="L26" s="27"/>
      <c r="M26" s="29">
        <f>IF((N24-M24+L25-K25)&lt;0,ABS(N24-M24+L25-K25),0)</f>
        <v>0</v>
      </c>
      <c r="N26" s="29">
        <f>IF((N24-M24+L25-K25)&gt;0,(N24-M24+L25-K25),0)</f>
        <v>421.75</v>
      </c>
    </row>
    <row r="27" spans="1:14" ht="11.25">
      <c r="A27" s="24"/>
      <c r="B27" s="24"/>
      <c r="C27" s="24"/>
      <c r="D27" s="25"/>
      <c r="E27" s="28">
        <f>(C28+C26)/2</f>
        <v>0.25</v>
      </c>
      <c r="F27" s="28">
        <f>(D28+D26)/2</f>
        <v>1.5999999999999999</v>
      </c>
      <c r="G27" s="28">
        <f>(A28*1000+B28-A26*1000-B26)</f>
        <v>46.5</v>
      </c>
      <c r="H27" s="29">
        <f>E27*G27</f>
        <v>11.625</v>
      </c>
      <c r="I27" s="30">
        <f>F27*G27</f>
        <v>74.39999999999999</v>
      </c>
      <c r="J27" s="29">
        <f>MIN(H27:I27)</f>
        <v>11.625</v>
      </c>
      <c r="K27" s="29">
        <f>H27-J27</f>
        <v>0</v>
      </c>
      <c r="L27" s="30">
        <f>I27-J27</f>
        <v>62.77499999999999</v>
      </c>
      <c r="M27" s="26"/>
      <c r="N27" s="27"/>
    </row>
    <row r="28" spans="1:14" ht="11.25">
      <c r="A28" s="28">
        <f>Arkusz2!A119</f>
        <v>3</v>
      </c>
      <c r="B28" s="28">
        <f>Arkusz2!B119</f>
        <v>38</v>
      </c>
      <c r="C28" s="28">
        <v>0.1</v>
      </c>
      <c r="D28" s="31">
        <v>2.05</v>
      </c>
      <c r="E28" s="24"/>
      <c r="F28" s="24"/>
      <c r="G28" s="24"/>
      <c r="H28" s="26"/>
      <c r="I28" s="27"/>
      <c r="J28" s="26"/>
      <c r="K28" s="26"/>
      <c r="L28" s="27"/>
      <c r="M28" s="29">
        <f>IF((N26-M26+L27-K27)&lt;0,ABS(N26-M26+L27-K27),0)</f>
        <v>0</v>
      </c>
      <c r="N28" s="29">
        <f>IF((N26-M26+L27-K27)&gt;0,(N26-M26+L27-K27),0)</f>
        <v>484.525</v>
      </c>
    </row>
    <row r="29" spans="1:14" ht="11.25">
      <c r="A29" s="24"/>
      <c r="B29" s="24"/>
      <c r="C29" s="24"/>
      <c r="D29" s="25"/>
      <c r="E29" s="28">
        <f>(C30+C28)/2</f>
        <v>0.2</v>
      </c>
      <c r="F29" s="28">
        <f>(D30+D28)/2</f>
        <v>1.5499999999999998</v>
      </c>
      <c r="G29" s="28">
        <f>(A30*1000+B30-A28*1000-B28)</f>
        <v>49</v>
      </c>
      <c r="H29" s="29">
        <f>E29*G29</f>
        <v>9.8</v>
      </c>
      <c r="I29" s="30">
        <f>F29*G29</f>
        <v>75.94999999999999</v>
      </c>
      <c r="J29" s="29">
        <f>MIN(H29:I29)</f>
        <v>9.8</v>
      </c>
      <c r="K29" s="29">
        <f>H29-J29</f>
        <v>0</v>
      </c>
      <c r="L29" s="30">
        <f>I29-J29</f>
        <v>66.14999999999999</v>
      </c>
      <c r="M29" s="26"/>
      <c r="N29" s="27"/>
    </row>
    <row r="30" spans="1:14" ht="11.25">
      <c r="A30" s="28">
        <f>Arkusz2!A121</f>
        <v>3</v>
      </c>
      <c r="B30" s="28">
        <f>Arkusz2!B121</f>
        <v>87</v>
      </c>
      <c r="C30" s="28">
        <v>0.30000000000000004</v>
      </c>
      <c r="D30" s="31">
        <v>1.05</v>
      </c>
      <c r="E30" s="24"/>
      <c r="F30" s="24"/>
      <c r="G30" s="24"/>
      <c r="H30" s="26"/>
      <c r="I30" s="27"/>
      <c r="J30" s="26"/>
      <c r="K30" s="26"/>
      <c r="L30" s="27"/>
      <c r="M30" s="29">
        <f>IF((N28-M28+L29-K29)&lt;0,ABS(N28-M28+L29-K29),0)</f>
        <v>0</v>
      </c>
      <c r="N30" s="29">
        <f>IF((N28-M28+L29-K29)&gt;0,(N28-M28+L29-K29),0)</f>
        <v>550.675</v>
      </c>
    </row>
    <row r="31" spans="1:14" ht="11.25">
      <c r="A31" s="24"/>
      <c r="B31" s="24"/>
      <c r="C31" s="24"/>
      <c r="D31" s="25"/>
      <c r="E31" s="28">
        <f>(C32+C30)/2</f>
        <v>0.25</v>
      </c>
      <c r="F31" s="28">
        <f>(D32+D30)/2</f>
        <v>1.5</v>
      </c>
      <c r="G31" s="28">
        <f>(A32*1000+B32-A30*1000-B30)</f>
        <v>52</v>
      </c>
      <c r="H31" s="29">
        <f>E31*G31</f>
        <v>13</v>
      </c>
      <c r="I31" s="30">
        <f>F31*G31</f>
        <v>78</v>
      </c>
      <c r="J31" s="29">
        <f>MIN(H31:I31)</f>
        <v>13</v>
      </c>
      <c r="K31" s="29">
        <f>H31-J31</f>
        <v>0</v>
      </c>
      <c r="L31" s="30">
        <f>I31-J31</f>
        <v>65</v>
      </c>
      <c r="M31" s="26"/>
      <c r="N31" s="27"/>
    </row>
    <row r="32" spans="1:14" ht="11.25">
      <c r="A32" s="28">
        <f>Arkusz2!A123</f>
        <v>3</v>
      </c>
      <c r="B32" s="28">
        <f>Arkusz2!B123</f>
        <v>139</v>
      </c>
      <c r="C32" s="28">
        <v>0.2</v>
      </c>
      <c r="D32" s="31">
        <v>1.95</v>
      </c>
      <c r="E32" s="24"/>
      <c r="F32" s="24"/>
      <c r="G32" s="24"/>
      <c r="H32" s="26"/>
      <c r="I32" s="27"/>
      <c r="J32" s="26"/>
      <c r="K32" s="26"/>
      <c r="L32" s="27"/>
      <c r="M32" s="29">
        <f>IF((N30-M30+L31-K31)&lt;0,ABS(N30-M30+L31-K31),0)</f>
        <v>0</v>
      </c>
      <c r="N32" s="29">
        <f>IF((N30-M30+L31-K31)&gt;0,(N30-M30+L31-K31),0)</f>
        <v>615.675</v>
      </c>
    </row>
    <row r="33" spans="1:14" ht="11.25">
      <c r="A33" s="24"/>
      <c r="B33" s="24"/>
      <c r="C33" s="24"/>
      <c r="D33" s="25"/>
      <c r="E33" s="28">
        <f>(C34+C32)/2</f>
        <v>0.5</v>
      </c>
      <c r="F33" s="28">
        <f>(D34+D32)/2</f>
        <v>1.65</v>
      </c>
      <c r="G33" s="28">
        <f>(A34*1000+B34-A32*1000-B32)</f>
        <v>64.5</v>
      </c>
      <c r="H33" s="29">
        <f>E33*G33</f>
        <v>32.25</v>
      </c>
      <c r="I33" s="30">
        <f>F33*G33</f>
        <v>106.425</v>
      </c>
      <c r="J33" s="29">
        <f>MIN(H33:I33)</f>
        <v>32.25</v>
      </c>
      <c r="K33" s="29">
        <f>H33-J33</f>
        <v>0</v>
      </c>
      <c r="L33" s="30">
        <f>I33-J33</f>
        <v>74.175</v>
      </c>
      <c r="M33" s="26"/>
      <c r="N33" s="27"/>
    </row>
    <row r="34" spans="1:14" ht="11.25">
      <c r="A34" s="28">
        <f>Arkusz2!A125</f>
        <v>3</v>
      </c>
      <c r="B34" s="28">
        <f>Arkusz2!B125</f>
        <v>203.5</v>
      </c>
      <c r="C34" s="28">
        <v>0.8</v>
      </c>
      <c r="D34" s="31">
        <v>1.35</v>
      </c>
      <c r="E34" s="24"/>
      <c r="F34" s="24"/>
      <c r="G34" s="24"/>
      <c r="H34" s="26"/>
      <c r="I34" s="27"/>
      <c r="J34" s="26"/>
      <c r="K34" s="26"/>
      <c r="L34" s="27"/>
      <c r="M34" s="29">
        <f>IF((N32-M32+L33-K33)&lt;0,ABS(N32-M32+L33-K33),0)</f>
        <v>0</v>
      </c>
      <c r="N34" s="29">
        <f>IF((N32-M32+L33-K33)&gt;0,(N32-M32+L33-K33),0)</f>
        <v>689.8499999999999</v>
      </c>
    </row>
    <row r="35" spans="1:14" ht="11.25">
      <c r="A35" s="24"/>
      <c r="B35" s="24"/>
      <c r="C35" s="24"/>
      <c r="D35" s="25"/>
      <c r="E35" s="28">
        <f>(C36+C34)/2</f>
        <v>0.75</v>
      </c>
      <c r="F35" s="28">
        <f>(D36+D34)/2</f>
        <v>1.6</v>
      </c>
      <c r="G35" s="28">
        <f>(A36*1000+B36-A34*1000-B34)</f>
        <v>59.5</v>
      </c>
      <c r="H35" s="29">
        <f>E35*G35</f>
        <v>44.625</v>
      </c>
      <c r="I35" s="30">
        <f>F35*G35</f>
        <v>95.2</v>
      </c>
      <c r="J35" s="29">
        <f>MIN(H35:I35)</f>
        <v>44.625</v>
      </c>
      <c r="K35" s="29">
        <f>H35-J35</f>
        <v>0</v>
      </c>
      <c r="L35" s="30">
        <f>I35-J35</f>
        <v>50.575</v>
      </c>
      <c r="M35" s="26"/>
      <c r="N35" s="27"/>
    </row>
    <row r="36" spans="1:14" ht="11.25">
      <c r="A36" s="28">
        <f>Arkusz2!A127</f>
        <v>3</v>
      </c>
      <c r="B36" s="28">
        <f>Arkusz2!B127</f>
        <v>263</v>
      </c>
      <c r="C36" s="28">
        <v>0.7</v>
      </c>
      <c r="D36" s="31">
        <v>1.85</v>
      </c>
      <c r="E36" s="24"/>
      <c r="F36" s="24"/>
      <c r="G36" s="24"/>
      <c r="H36" s="26"/>
      <c r="I36" s="27"/>
      <c r="J36" s="26"/>
      <c r="K36" s="26"/>
      <c r="L36" s="27"/>
      <c r="M36" s="29">
        <f>IF((N34-M34+L35-K35)&lt;0,ABS(N34-M34+L35-K35),0)</f>
        <v>0</v>
      </c>
      <c r="N36" s="29">
        <f>IF((N34-M34+L35-K35)&gt;0,(N34-M34+L35-K35),0)</f>
        <v>740.425</v>
      </c>
    </row>
    <row r="37" spans="1:14" ht="11.25">
      <c r="A37" s="24"/>
      <c r="B37" s="24"/>
      <c r="C37" s="24"/>
      <c r="D37" s="25"/>
      <c r="E37" s="28">
        <f>(C38+C36)/2</f>
        <v>1.4</v>
      </c>
      <c r="F37" s="28">
        <f>(D38+D36)/2</f>
        <v>1.4500000000000002</v>
      </c>
      <c r="G37" s="28">
        <f>(A38*1000+B38-A36*1000-B36)</f>
        <v>59</v>
      </c>
      <c r="H37" s="29">
        <f>E37*G37</f>
        <v>82.6</v>
      </c>
      <c r="I37" s="30">
        <f>F37*G37</f>
        <v>85.55000000000001</v>
      </c>
      <c r="J37" s="29">
        <f>MIN(H37:I37)</f>
        <v>82.6</v>
      </c>
      <c r="K37" s="29">
        <f>H37-J37</f>
        <v>0</v>
      </c>
      <c r="L37" s="30">
        <f>I37-J37</f>
        <v>2.950000000000017</v>
      </c>
      <c r="M37" s="26"/>
      <c r="N37" s="27"/>
    </row>
    <row r="38" spans="1:14" ht="11.25">
      <c r="A38" s="28">
        <f>Arkusz2!A129</f>
        <v>3</v>
      </c>
      <c r="B38" s="28">
        <f>Arkusz2!B129</f>
        <v>322</v>
      </c>
      <c r="C38" s="28">
        <v>2.1</v>
      </c>
      <c r="D38" s="31">
        <v>1.05</v>
      </c>
      <c r="E38" s="24"/>
      <c r="F38" s="24"/>
      <c r="G38" s="24"/>
      <c r="H38" s="26"/>
      <c r="I38" s="27"/>
      <c r="J38" s="26"/>
      <c r="K38" s="26"/>
      <c r="L38" s="27"/>
      <c r="M38" s="29">
        <f>IF((N36-M36+L37-K37)&lt;0,ABS(N36-M36+L37-K37),0)</f>
        <v>0</v>
      </c>
      <c r="N38" s="29">
        <f>IF((N36-M36+L37-K37)&gt;0,(N36-M36+L37-K37),0)</f>
        <v>743.375</v>
      </c>
    </row>
    <row r="39" spans="1:14" ht="11.25">
      <c r="A39" s="24"/>
      <c r="B39" s="24"/>
      <c r="C39" s="24"/>
      <c r="D39" s="25"/>
      <c r="E39" s="28">
        <f>(C40+C38)/2</f>
        <v>1.05</v>
      </c>
      <c r="F39" s="28">
        <f>(D40+D38)/2</f>
        <v>1.7999999999999998</v>
      </c>
      <c r="G39" s="28">
        <f>(A40*1000+B40-A38*1000-B38)</f>
        <v>50</v>
      </c>
      <c r="H39" s="29">
        <f>E39*G39</f>
        <v>52.5</v>
      </c>
      <c r="I39" s="30">
        <f>F39*G39</f>
        <v>89.99999999999999</v>
      </c>
      <c r="J39" s="29">
        <f>MIN(H39:I39)</f>
        <v>52.5</v>
      </c>
      <c r="K39" s="29">
        <f>H39-J39</f>
        <v>0</v>
      </c>
      <c r="L39" s="30">
        <f>I39-J39</f>
        <v>37.499999999999986</v>
      </c>
      <c r="M39" s="26"/>
      <c r="N39" s="27"/>
    </row>
    <row r="40" spans="1:14" ht="11.25">
      <c r="A40" s="28">
        <f>Arkusz2!A131</f>
        <v>3</v>
      </c>
      <c r="B40" s="28">
        <f>Arkusz2!B131</f>
        <v>372</v>
      </c>
      <c r="C40" s="28">
        <v>0</v>
      </c>
      <c r="D40" s="31">
        <v>2.55</v>
      </c>
      <c r="E40" s="24"/>
      <c r="F40" s="24"/>
      <c r="G40" s="24"/>
      <c r="H40" s="26"/>
      <c r="I40" s="27"/>
      <c r="J40" s="26"/>
      <c r="K40" s="26"/>
      <c r="L40" s="27"/>
      <c r="M40" s="29">
        <f>IF((N38-M38+L39-K39)&lt;0,ABS(N38-M38+L39-K39),0)</f>
        <v>0</v>
      </c>
      <c r="N40" s="29">
        <f>IF((N38-M38+L39-K39)&gt;0,(N38-M38+L39-K39),0)</f>
        <v>780.875</v>
      </c>
    </row>
    <row r="41" spans="1:14" ht="11.25">
      <c r="A41" s="24"/>
      <c r="B41" s="24"/>
      <c r="C41" s="24"/>
      <c r="D41" s="25"/>
      <c r="E41" s="28">
        <f>(C42+C40)/2</f>
        <v>0.05</v>
      </c>
      <c r="F41" s="28">
        <f>(D42+D40)/2</f>
        <v>2.75</v>
      </c>
      <c r="G41" s="28">
        <f>(A42*1000+B42-A40*1000-B40)</f>
        <v>28</v>
      </c>
      <c r="H41" s="29">
        <f>E41*G41</f>
        <v>1.4000000000000001</v>
      </c>
      <c r="I41" s="30">
        <f>F41*G41</f>
        <v>77</v>
      </c>
      <c r="J41" s="29">
        <f>MIN(H41:I41)</f>
        <v>1.4000000000000001</v>
      </c>
      <c r="K41" s="29">
        <f>H41-J41</f>
        <v>0</v>
      </c>
      <c r="L41" s="30">
        <f>I41-J41</f>
        <v>75.6</v>
      </c>
      <c r="M41" s="26"/>
      <c r="N41" s="27"/>
    </row>
    <row r="42" spans="1:14" ht="11.25">
      <c r="A42" s="28">
        <f>Arkusz2!A133</f>
        <v>3</v>
      </c>
      <c r="B42" s="28">
        <f>Arkusz2!B133</f>
        <v>400</v>
      </c>
      <c r="C42" s="28">
        <v>0.1</v>
      </c>
      <c r="D42" s="31">
        <v>2.95</v>
      </c>
      <c r="E42" s="24"/>
      <c r="F42" s="24"/>
      <c r="G42" s="24"/>
      <c r="H42" s="26"/>
      <c r="I42" s="27"/>
      <c r="J42" s="26"/>
      <c r="K42" s="26"/>
      <c r="L42" s="27"/>
      <c r="M42" s="29">
        <f>IF((N40-M40+L41-K41)&lt;0,ABS(N40-M40+L41-K41),0)</f>
        <v>0</v>
      </c>
      <c r="N42" s="29">
        <f>IF((N40-M40+L41-K41)&gt;0,(N40-M40+L41-K41),0)</f>
        <v>856.475</v>
      </c>
    </row>
    <row r="43" spans="1:14" ht="11.25">
      <c r="A43" s="24"/>
      <c r="B43" s="24"/>
      <c r="C43" s="24"/>
      <c r="D43" s="25"/>
      <c r="E43" s="28">
        <f>(C44+C42)/2</f>
        <v>0.2</v>
      </c>
      <c r="F43" s="28">
        <f>(D44+D42)/2</f>
        <v>3.25</v>
      </c>
      <c r="G43" s="28">
        <f>(A44*1000+B44-A42*1000-B42)</f>
        <v>54</v>
      </c>
      <c r="H43" s="29">
        <f>E43*G43</f>
        <v>10.8</v>
      </c>
      <c r="I43" s="30">
        <f>F43*G43</f>
        <v>175.5</v>
      </c>
      <c r="J43" s="29">
        <f>MIN(H43:I43)</f>
        <v>10.8</v>
      </c>
      <c r="K43" s="29">
        <f>H43-J43</f>
        <v>0</v>
      </c>
      <c r="L43" s="30">
        <f>I43-J43</f>
        <v>164.7</v>
      </c>
      <c r="M43" s="26"/>
      <c r="N43" s="27"/>
    </row>
    <row r="44" spans="1:14" ht="11.25">
      <c r="A44" s="28">
        <f>Arkusz2!A135</f>
        <v>3</v>
      </c>
      <c r="B44" s="28">
        <f>Arkusz2!B135</f>
        <v>454</v>
      </c>
      <c r="C44" s="28">
        <v>0.30000000000000004</v>
      </c>
      <c r="D44" s="31">
        <v>3.55</v>
      </c>
      <c r="E44" s="24"/>
      <c r="F44" s="24"/>
      <c r="G44" s="24"/>
      <c r="H44" s="26"/>
      <c r="I44" s="27"/>
      <c r="J44" s="26"/>
      <c r="K44" s="26"/>
      <c r="L44" s="27"/>
      <c r="M44" s="29">
        <f>IF((N42-M42+L43-K43)&lt;0,ABS(N42-M42+L43-K43),0)</f>
        <v>0</v>
      </c>
      <c r="N44" s="29">
        <f>IF((N42-M42+L43-K43)&gt;0,(N42-M42+L43-K43),0)</f>
        <v>1021.175</v>
      </c>
    </row>
    <row r="45" spans="1:14" ht="11.25">
      <c r="A45" s="24"/>
      <c r="B45" s="24"/>
      <c r="C45" s="24"/>
      <c r="D45" s="25"/>
      <c r="E45" s="28">
        <f>(C46+C44)/2</f>
        <v>0.4</v>
      </c>
      <c r="F45" s="28">
        <f>(D46+D44)/2</f>
        <v>2.5999999999999996</v>
      </c>
      <c r="G45" s="28">
        <f>(A46*1000+B46-A44*1000-B44)</f>
        <v>30</v>
      </c>
      <c r="H45" s="29">
        <f>E45*G45</f>
        <v>12</v>
      </c>
      <c r="I45" s="30">
        <f>F45*G45</f>
        <v>77.99999999999999</v>
      </c>
      <c r="J45" s="29">
        <f>MIN(H45:I45)</f>
        <v>12</v>
      </c>
      <c r="K45" s="29">
        <f>H45-J45</f>
        <v>0</v>
      </c>
      <c r="L45" s="30">
        <f>I45-J45</f>
        <v>65.99999999999999</v>
      </c>
      <c r="M45" s="26"/>
      <c r="N45" s="27"/>
    </row>
    <row r="46" spans="1:14" ht="11.25">
      <c r="A46" s="28">
        <f>Arkusz2!A137</f>
        <v>3</v>
      </c>
      <c r="B46" s="28">
        <f>Arkusz2!B137</f>
        <v>484</v>
      </c>
      <c r="C46" s="28">
        <v>0.5</v>
      </c>
      <c r="D46" s="31">
        <v>1.65</v>
      </c>
      <c r="E46" s="24"/>
      <c r="F46" s="24"/>
      <c r="G46" s="24"/>
      <c r="H46" s="26"/>
      <c r="I46" s="27"/>
      <c r="J46" s="26"/>
      <c r="K46" s="26"/>
      <c r="L46" s="27"/>
      <c r="M46" s="29">
        <f>IF((N44-M44+L45-K45)&lt;0,ABS(N44-M44+L45-K45),0)</f>
        <v>0</v>
      </c>
      <c r="N46" s="29">
        <f>IF((N44-M44+L45-K45)&gt;0,(N44-M44+L45-K45),0)</f>
        <v>1087.175</v>
      </c>
    </row>
    <row r="47" spans="1:14" ht="11.25">
      <c r="A47" s="24"/>
      <c r="B47" s="24"/>
      <c r="C47" s="24"/>
      <c r="D47" s="25"/>
      <c r="E47" s="28">
        <f>(C48+C46)/2</f>
        <v>0.55</v>
      </c>
      <c r="F47" s="28">
        <f>(D48+D46)/2</f>
        <v>1.4</v>
      </c>
      <c r="G47" s="28">
        <f>(A48*1000+B48-A46*1000-B46)</f>
        <v>72</v>
      </c>
      <c r="H47" s="29">
        <f>E47*G47</f>
        <v>39.6</v>
      </c>
      <c r="I47" s="30">
        <f>F47*G47</f>
        <v>100.8</v>
      </c>
      <c r="J47" s="29">
        <f>MIN(H47:I47)</f>
        <v>39.6</v>
      </c>
      <c r="K47" s="29">
        <f>H47-J47</f>
        <v>0</v>
      </c>
      <c r="L47" s="30">
        <f>I47-J47</f>
        <v>61.199999999999996</v>
      </c>
      <c r="M47" s="26"/>
      <c r="N47" s="27"/>
    </row>
    <row r="48" spans="1:14" ht="11.25">
      <c r="A48" s="28">
        <f>Arkusz2!A139</f>
        <v>3</v>
      </c>
      <c r="B48" s="32">
        <f>Arkusz2!B139</f>
        <v>556</v>
      </c>
      <c r="C48" s="28">
        <v>0.6000000000000001</v>
      </c>
      <c r="D48" s="31">
        <v>1.15</v>
      </c>
      <c r="E48" s="24"/>
      <c r="F48" s="24"/>
      <c r="G48" s="24"/>
      <c r="H48" s="26"/>
      <c r="I48" s="27"/>
      <c r="J48" s="26"/>
      <c r="K48" s="26"/>
      <c r="L48" s="27"/>
      <c r="M48" s="29">
        <f>IF((N46-M46+L47-K47)&lt;0,ABS(N46-M46+L47-K47),0)</f>
        <v>0</v>
      </c>
      <c r="N48" s="29">
        <f>IF((N46-M46+L47-K47)&gt;0,(N46-M46+L47-K47),0)</f>
        <v>1148.375</v>
      </c>
    </row>
    <row r="49" spans="1:14" ht="11.25">
      <c r="A49" s="24"/>
      <c r="B49" s="24"/>
      <c r="C49" s="24"/>
      <c r="D49" s="25"/>
      <c r="E49" s="28">
        <f>(C50+C48)/2</f>
        <v>0.55</v>
      </c>
      <c r="F49" s="28">
        <f>(D50+D48)/2</f>
        <v>1.2999999999999998</v>
      </c>
      <c r="G49" s="28">
        <f>(A50*1000+B50-A48*1000-B48)</f>
        <v>55</v>
      </c>
      <c r="H49" s="29">
        <f>E49*G49</f>
        <v>30.250000000000004</v>
      </c>
      <c r="I49" s="30">
        <f>F49*G49</f>
        <v>71.49999999999999</v>
      </c>
      <c r="J49" s="29">
        <f>MIN(H49:I49)</f>
        <v>30.250000000000004</v>
      </c>
      <c r="K49" s="29">
        <f>H49-J49</f>
        <v>0</v>
      </c>
      <c r="L49" s="30">
        <f>I49-J49</f>
        <v>41.249999999999986</v>
      </c>
      <c r="M49" s="26"/>
      <c r="N49" s="27"/>
    </row>
    <row r="50" spans="1:14" ht="11.25">
      <c r="A50" s="28">
        <f>Arkusz2!A141</f>
        <v>3</v>
      </c>
      <c r="B50" s="32">
        <f>Arkusz2!B141</f>
        <v>611</v>
      </c>
      <c r="C50" s="28">
        <v>0.5</v>
      </c>
      <c r="D50" s="31">
        <v>1.45</v>
      </c>
      <c r="E50" s="24"/>
      <c r="F50" s="24"/>
      <c r="G50" s="24"/>
      <c r="H50" s="26"/>
      <c r="I50" s="27"/>
      <c r="J50" s="26"/>
      <c r="K50" s="26"/>
      <c r="L50" s="27"/>
      <c r="M50" s="29">
        <f>IF((N48-M48+L49-K49)&lt;0,ABS(N48-M48+L49-K49),0)</f>
        <v>0</v>
      </c>
      <c r="N50" s="29">
        <f>IF((N48-M48+L49-K49)&gt;0,(N48-M48+L49-K49),0)</f>
        <v>1189.625</v>
      </c>
    </row>
    <row r="51" spans="1:14" ht="11.25">
      <c r="A51" s="24"/>
      <c r="B51" s="24"/>
      <c r="C51" s="24"/>
      <c r="D51" s="25"/>
      <c r="E51" s="28">
        <f>(C52+C50)/2</f>
        <v>0.45</v>
      </c>
      <c r="F51" s="28">
        <f>(D52+D50)/2</f>
        <v>1.45</v>
      </c>
      <c r="G51" s="28">
        <f>(A52*1000+B52-A50*1000-B50)</f>
        <v>53</v>
      </c>
      <c r="H51" s="29">
        <f>E51*G51</f>
        <v>23.85</v>
      </c>
      <c r="I51" s="30">
        <f>F51*G51</f>
        <v>76.85</v>
      </c>
      <c r="J51" s="29">
        <f>MIN(H51:I51)</f>
        <v>23.85</v>
      </c>
      <c r="K51" s="29">
        <f>H51-J51</f>
        <v>0</v>
      </c>
      <c r="L51" s="30">
        <f>I51-J51</f>
        <v>52.99999999999999</v>
      </c>
      <c r="M51" s="26"/>
      <c r="N51" s="27"/>
    </row>
    <row r="52" spans="1:14" ht="11.25">
      <c r="A52" s="28">
        <f>Arkusz2!A143</f>
        <v>3</v>
      </c>
      <c r="B52" s="32">
        <f>Arkusz2!B143</f>
        <v>664</v>
      </c>
      <c r="C52" s="28">
        <v>0.4</v>
      </c>
      <c r="D52" s="31">
        <v>1.45</v>
      </c>
      <c r="E52" s="24"/>
      <c r="F52" s="24"/>
      <c r="G52" s="24"/>
      <c r="H52" s="26"/>
      <c r="I52" s="27"/>
      <c r="J52" s="26"/>
      <c r="K52" s="26"/>
      <c r="L52" s="27"/>
      <c r="M52" s="29">
        <f>IF((N50-M50+L51-K51)&lt;0,ABS(N50-M50+L51-K51),0)</f>
        <v>0</v>
      </c>
      <c r="N52" s="29">
        <f>IF((N50-M50+L51-K51)&gt;0,(N50-M50+L51-K51),0)</f>
        <v>1242.625</v>
      </c>
    </row>
    <row r="53" spans="1:14" ht="11.25">
      <c r="A53" s="24"/>
      <c r="B53" s="24"/>
      <c r="C53" s="24"/>
      <c r="D53" s="25"/>
      <c r="E53" s="28">
        <f>(C54+C52)/2</f>
        <v>0.4</v>
      </c>
      <c r="F53" s="28">
        <f>(D54+D52)/2</f>
        <v>1.9500000000000002</v>
      </c>
      <c r="G53" s="28">
        <f>(A54*1000+B54-A52*1000-B52)</f>
        <v>46</v>
      </c>
      <c r="H53" s="29">
        <f>E53*G53</f>
        <v>18.400000000000002</v>
      </c>
      <c r="I53" s="30">
        <f>F53*G53</f>
        <v>89.7</v>
      </c>
      <c r="J53" s="29">
        <f>MIN(H53:I53)</f>
        <v>18.400000000000002</v>
      </c>
      <c r="K53" s="29">
        <f>H53-J53</f>
        <v>0</v>
      </c>
      <c r="L53" s="30">
        <f>I53-J53</f>
        <v>71.3</v>
      </c>
      <c r="M53" s="26"/>
      <c r="N53" s="27"/>
    </row>
    <row r="54" spans="1:14" ht="11.25">
      <c r="A54" s="28">
        <f>Arkusz2!A145</f>
        <v>3</v>
      </c>
      <c r="B54" s="32">
        <f>Arkusz2!B145</f>
        <v>710</v>
      </c>
      <c r="C54" s="28">
        <v>0.4</v>
      </c>
      <c r="D54" s="31">
        <v>2.45</v>
      </c>
      <c r="E54" s="24"/>
      <c r="F54" s="24"/>
      <c r="G54" s="24"/>
      <c r="H54" s="26"/>
      <c r="I54" s="27"/>
      <c r="J54" s="26"/>
      <c r="K54" s="26"/>
      <c r="L54" s="27"/>
      <c r="M54" s="29">
        <f>IF((N52-M52+L53-K53)&lt;0,ABS(N52-M52+L53-K53),0)</f>
        <v>0</v>
      </c>
      <c r="N54" s="29">
        <f>IF((N52-M52+L53-K53)&gt;0,(N52-M52+L53-K53),0)</f>
        <v>1313.925</v>
      </c>
    </row>
    <row r="55" spans="1:14" ht="11.25">
      <c r="A55" s="24"/>
      <c r="B55" s="24"/>
      <c r="C55" s="24"/>
      <c r="D55" s="25"/>
      <c r="E55" s="28">
        <f>(C56+C54)/2</f>
        <v>0.75</v>
      </c>
      <c r="F55" s="28">
        <f>(D56+D54)/2</f>
        <v>2.1</v>
      </c>
      <c r="G55" s="28">
        <f>(A56*1000+B56-A54*1000-B54)</f>
        <v>59</v>
      </c>
      <c r="H55" s="29">
        <f>E55*G55</f>
        <v>44.25</v>
      </c>
      <c r="I55" s="30">
        <f>F55*G55</f>
        <v>123.9</v>
      </c>
      <c r="J55" s="29">
        <f>MIN(H55:I55)</f>
        <v>44.25</v>
      </c>
      <c r="K55" s="29">
        <f>H55-J55</f>
        <v>0</v>
      </c>
      <c r="L55" s="30">
        <f>I55-J55</f>
        <v>79.65</v>
      </c>
      <c r="M55" s="26"/>
      <c r="N55" s="27"/>
    </row>
    <row r="56" spans="1:14" ht="11.25">
      <c r="A56" s="28">
        <f>Arkusz2!A147</f>
        <v>3</v>
      </c>
      <c r="B56" s="32">
        <f>Arkusz2!B147</f>
        <v>769</v>
      </c>
      <c r="C56" s="28">
        <v>1.1</v>
      </c>
      <c r="D56" s="31">
        <v>1.75</v>
      </c>
      <c r="E56" s="24"/>
      <c r="F56" s="24"/>
      <c r="G56" s="24"/>
      <c r="H56" s="26"/>
      <c r="I56" s="27"/>
      <c r="J56" s="26"/>
      <c r="K56" s="26"/>
      <c r="L56" s="27"/>
      <c r="M56" s="29">
        <f>IF((N54-M54+L55-K55)&lt;0,ABS(N54-M54+L55-K55),0)</f>
        <v>0</v>
      </c>
      <c r="N56" s="29">
        <f>IF((N54-M54+L55-K55)&gt;0,(N54-M54+L55-K55),0)</f>
        <v>1393.575</v>
      </c>
    </row>
    <row r="57" spans="1:14" ht="11.25">
      <c r="A57" s="24"/>
      <c r="B57" s="24"/>
      <c r="C57" s="24"/>
      <c r="D57" s="25"/>
      <c r="E57" s="28">
        <f>(C58+C56)/2</f>
        <v>0.75</v>
      </c>
      <c r="F57" s="28">
        <f>(D58+D56)/2</f>
        <v>1.8</v>
      </c>
      <c r="G57" s="28">
        <f>(A58*1000+B58-A56*1000-B56)</f>
        <v>29.5</v>
      </c>
      <c r="H57" s="29">
        <f>E57*G57</f>
        <v>22.125</v>
      </c>
      <c r="I57" s="30">
        <f>F57*G57</f>
        <v>53.1</v>
      </c>
      <c r="J57" s="29">
        <f>MIN(H57:I57)</f>
        <v>22.125</v>
      </c>
      <c r="K57" s="29">
        <f>H57-J57</f>
        <v>0</v>
      </c>
      <c r="L57" s="30">
        <f>I57-J57</f>
        <v>30.975</v>
      </c>
      <c r="M57" s="26"/>
      <c r="N57" s="27"/>
    </row>
    <row r="58" spans="1:14" ht="11.25">
      <c r="A58" s="28">
        <f>Arkusz2!A149</f>
        <v>3</v>
      </c>
      <c r="B58" s="32">
        <f>Arkusz2!B149</f>
        <v>798.5</v>
      </c>
      <c r="C58" s="28">
        <v>0.4</v>
      </c>
      <c r="D58" s="31">
        <v>1.85</v>
      </c>
      <c r="E58" s="24"/>
      <c r="F58" s="24"/>
      <c r="G58" s="24"/>
      <c r="H58" s="26"/>
      <c r="I58" s="27"/>
      <c r="J58" s="26"/>
      <c r="K58" s="26"/>
      <c r="L58" s="27"/>
      <c r="M58" s="29">
        <f>IF((N56-M56+L57-K57)&lt;0,ABS(N56-M56+L57-K57),0)</f>
        <v>0</v>
      </c>
      <c r="N58" s="29">
        <f>IF((N56-M56+L57-K57)&gt;0,(N56-M56+L57-K57),0)</f>
        <v>1424.55</v>
      </c>
    </row>
    <row r="59" spans="1:14" ht="11.25">
      <c r="A59" s="24"/>
      <c r="B59" s="24"/>
      <c r="C59" s="24"/>
      <c r="D59" s="25"/>
      <c r="E59" s="28">
        <f>(C60+C58)/2</f>
        <v>0.35000000000000003</v>
      </c>
      <c r="F59" s="28">
        <f>(D60+D58)/2</f>
        <v>1.3</v>
      </c>
      <c r="G59" s="28">
        <f>(A60*1000+B60-A58*1000-B58)</f>
        <v>25</v>
      </c>
      <c r="H59" s="29">
        <f>E59*G59</f>
        <v>8.75</v>
      </c>
      <c r="I59" s="30">
        <f>F59*G59</f>
        <v>32.5</v>
      </c>
      <c r="J59" s="29">
        <f>MIN(H59:I59)</f>
        <v>8.75</v>
      </c>
      <c r="K59" s="29">
        <f>H59-J59</f>
        <v>0</v>
      </c>
      <c r="L59" s="30">
        <f>I59-J59</f>
        <v>23.75</v>
      </c>
      <c r="M59" s="26"/>
      <c r="N59" s="27"/>
    </row>
    <row r="60" spans="1:14" ht="11.25">
      <c r="A60" s="33">
        <v>3</v>
      </c>
      <c r="B60" s="34">
        <v>823.5</v>
      </c>
      <c r="C60" s="28">
        <v>0.30000000000000004</v>
      </c>
      <c r="D60" s="31">
        <v>0.75</v>
      </c>
      <c r="M60" s="29">
        <f>IF((N58-M58+L59-K59)&lt;0,ABS(N58-M58+L59-K59),0)</f>
        <v>0</v>
      </c>
      <c r="N60" s="29">
        <f>IF((N58-M58+L59-K59)&gt;0,(N58-M58+L59-K59),0)</f>
        <v>1448.3</v>
      </c>
    </row>
    <row r="62" spans="7:14" ht="11.25">
      <c r="G62" s="37">
        <f aca="true" t="shared" si="0" ref="G62:L62">SUM(G7:G59)</f>
        <v>1300</v>
      </c>
      <c r="H62" s="37">
        <f t="shared" si="0"/>
        <v>898.95</v>
      </c>
      <c r="I62" s="37">
        <f t="shared" si="0"/>
        <v>2347.25</v>
      </c>
      <c r="J62" s="37">
        <f t="shared" si="0"/>
        <v>850.95</v>
      </c>
      <c r="K62" s="37">
        <f t="shared" si="0"/>
        <v>48.00000000000003</v>
      </c>
      <c r="L62" s="37">
        <f t="shared" si="0"/>
        <v>1496.3000000000002</v>
      </c>
      <c r="M62" s="38">
        <f>M60</f>
        <v>0</v>
      </c>
      <c r="N62" s="38">
        <f>N60</f>
        <v>1448.3</v>
      </c>
    </row>
  </sheetData>
  <sheetProtection selectLockedCells="1" selectUnlockedCells="1"/>
  <printOptions/>
  <pageMargins left="0.4722222222222222" right="0.11805555555555555" top="0.6298611111111111" bottom="0.629861111111111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9"/>
  <sheetViews>
    <sheetView zoomScale="110" zoomScaleNormal="110" zoomScalePageLayoutView="0" workbookViewId="0" topLeftCell="A119">
      <selection activeCell="C129" sqref="C129"/>
    </sheetView>
  </sheetViews>
  <sheetFormatPr defaultColWidth="11.57421875" defaultRowHeight="12.75"/>
  <cols>
    <col min="1" max="1" width="11.57421875" style="0" customWidth="1"/>
    <col min="2" max="2" width="11.57421875" style="35" customWidth="1"/>
  </cols>
  <sheetData>
    <row r="1" spans="1:2" ht="12.75">
      <c r="A1" s="36">
        <v>0</v>
      </c>
      <c r="B1" s="35">
        <v>0</v>
      </c>
    </row>
    <row r="2" ht="12.75">
      <c r="A2" s="36"/>
    </row>
    <row r="3" spans="1:2" ht="12.75">
      <c r="A3" s="36">
        <v>0</v>
      </c>
      <c r="B3" s="35">
        <v>37</v>
      </c>
    </row>
    <row r="4" ht="12.75">
      <c r="A4" s="36"/>
    </row>
    <row r="5" spans="1:2" ht="12.75">
      <c r="A5" s="36">
        <v>0</v>
      </c>
      <c r="B5" s="35">
        <v>85</v>
      </c>
    </row>
    <row r="6" ht="12.75">
      <c r="A6" s="36"/>
    </row>
    <row r="7" spans="1:2" ht="12.75">
      <c r="A7" s="36">
        <v>0</v>
      </c>
      <c r="B7" s="35">
        <v>130</v>
      </c>
    </row>
    <row r="8" ht="12.75">
      <c r="A8" s="36"/>
    </row>
    <row r="9" spans="1:2" ht="12.75">
      <c r="A9" s="36">
        <v>0</v>
      </c>
      <c r="B9" s="35">
        <v>182</v>
      </c>
    </row>
    <row r="10" ht="12.75">
      <c r="A10" s="36"/>
    </row>
    <row r="11" spans="1:2" ht="12.75">
      <c r="A11" s="36">
        <v>0</v>
      </c>
      <c r="B11" s="35">
        <v>231</v>
      </c>
    </row>
    <row r="12" ht="12.75">
      <c r="A12" s="36"/>
    </row>
    <row r="13" spans="1:2" ht="12.75">
      <c r="A13" s="36">
        <v>0</v>
      </c>
      <c r="B13" s="35">
        <v>284</v>
      </c>
    </row>
    <row r="14" ht="12.75">
      <c r="A14" s="36"/>
    </row>
    <row r="15" spans="1:2" ht="12.75">
      <c r="A15" s="36">
        <v>0</v>
      </c>
      <c r="B15" s="35">
        <v>336</v>
      </c>
    </row>
    <row r="16" ht="12.75">
      <c r="A16" s="36"/>
    </row>
    <row r="17" spans="1:2" ht="12.75">
      <c r="A17" s="36">
        <v>0</v>
      </c>
      <c r="B17" s="35">
        <v>383</v>
      </c>
    </row>
    <row r="18" ht="12.75">
      <c r="A18" s="36"/>
    </row>
    <row r="19" spans="1:2" ht="12.75">
      <c r="A19" s="36">
        <v>0</v>
      </c>
      <c r="B19" s="35">
        <v>436</v>
      </c>
    </row>
    <row r="20" ht="12.75">
      <c r="A20" s="36"/>
    </row>
    <row r="21" spans="1:2" ht="12.75">
      <c r="A21" s="36">
        <v>0</v>
      </c>
      <c r="B21" s="35">
        <v>488</v>
      </c>
    </row>
    <row r="22" ht="12.75">
      <c r="A22" s="36"/>
    </row>
    <row r="23" spans="1:2" ht="12.75">
      <c r="A23" s="36">
        <v>0</v>
      </c>
      <c r="B23" s="35">
        <v>540</v>
      </c>
    </row>
    <row r="24" ht="12.75">
      <c r="A24" s="36"/>
    </row>
    <row r="25" spans="1:2" ht="12.75">
      <c r="A25" s="36">
        <v>0</v>
      </c>
      <c r="B25" s="35">
        <v>603</v>
      </c>
    </row>
    <row r="26" ht="12.75">
      <c r="A26" s="36"/>
    </row>
    <row r="27" spans="1:2" ht="12.75">
      <c r="A27" s="36">
        <v>0</v>
      </c>
      <c r="B27" s="35">
        <v>652</v>
      </c>
    </row>
    <row r="28" ht="12.75">
      <c r="A28" s="36"/>
    </row>
    <row r="29" spans="1:2" ht="12.75">
      <c r="A29" s="36">
        <v>0</v>
      </c>
      <c r="B29" s="35">
        <v>707</v>
      </c>
    </row>
    <row r="30" ht="12.75">
      <c r="A30" s="36"/>
    </row>
    <row r="31" spans="1:2" ht="12.75">
      <c r="A31" s="36">
        <v>0</v>
      </c>
      <c r="B31" s="35">
        <v>757</v>
      </c>
    </row>
    <row r="32" ht="12.75">
      <c r="A32" s="36"/>
    </row>
    <row r="33" spans="1:2" ht="12.75">
      <c r="A33" s="36">
        <v>0</v>
      </c>
      <c r="B33" s="35">
        <v>808</v>
      </c>
    </row>
    <row r="34" ht="12.75">
      <c r="A34" s="36"/>
    </row>
    <row r="35" spans="1:2" ht="12.75">
      <c r="A35" s="36">
        <v>0</v>
      </c>
      <c r="B35" s="35">
        <v>863</v>
      </c>
    </row>
    <row r="36" ht="12.75">
      <c r="A36" s="36"/>
    </row>
    <row r="37" spans="1:2" ht="12.75">
      <c r="A37" s="36">
        <v>0</v>
      </c>
      <c r="B37" s="35">
        <v>913</v>
      </c>
    </row>
    <row r="38" ht="12.75">
      <c r="A38" s="36"/>
    </row>
    <row r="39" spans="1:2" ht="12.75">
      <c r="A39" s="36">
        <v>0</v>
      </c>
      <c r="B39" s="35">
        <v>960</v>
      </c>
    </row>
    <row r="40" ht="12.75">
      <c r="A40" s="36"/>
    </row>
    <row r="41" spans="1:2" ht="12.75">
      <c r="A41" s="36">
        <v>1</v>
      </c>
      <c r="B41" s="35">
        <v>9</v>
      </c>
    </row>
    <row r="42" ht="12.75">
      <c r="A42" s="36"/>
    </row>
    <row r="43" spans="1:2" ht="12.75">
      <c r="A43" s="36">
        <v>1</v>
      </c>
      <c r="B43" s="35">
        <v>62</v>
      </c>
    </row>
    <row r="44" ht="12.75">
      <c r="A44" s="36"/>
    </row>
    <row r="45" spans="1:2" ht="12.75">
      <c r="A45" s="36">
        <v>1</v>
      </c>
      <c r="B45" s="35">
        <v>114</v>
      </c>
    </row>
    <row r="46" ht="12.75">
      <c r="A46" s="36"/>
    </row>
    <row r="47" spans="1:2" ht="12.75">
      <c r="A47" s="36">
        <v>1</v>
      </c>
      <c r="B47" s="35">
        <v>168</v>
      </c>
    </row>
    <row r="48" ht="12.75">
      <c r="A48" s="36"/>
    </row>
    <row r="49" spans="1:2" ht="12.75">
      <c r="A49" s="36">
        <v>1</v>
      </c>
      <c r="B49" s="35">
        <v>216</v>
      </c>
    </row>
    <row r="50" ht="12.75">
      <c r="A50" s="36"/>
    </row>
    <row r="51" spans="1:2" ht="12.75">
      <c r="A51" s="36">
        <v>1</v>
      </c>
      <c r="B51" s="35">
        <v>265</v>
      </c>
    </row>
    <row r="52" ht="12.75">
      <c r="A52" s="36"/>
    </row>
    <row r="53" spans="1:2" ht="12.75">
      <c r="A53" s="36">
        <v>1</v>
      </c>
      <c r="B53" s="35">
        <v>316</v>
      </c>
    </row>
    <row r="54" ht="12.75">
      <c r="A54" s="36"/>
    </row>
    <row r="55" spans="1:2" ht="12.75">
      <c r="A55" s="36">
        <v>1</v>
      </c>
      <c r="B55" s="35">
        <v>368</v>
      </c>
    </row>
    <row r="56" ht="12.75">
      <c r="A56" s="36"/>
    </row>
    <row r="57" spans="1:2" ht="12.75">
      <c r="A57" s="36">
        <v>1</v>
      </c>
      <c r="B57" s="35">
        <v>416</v>
      </c>
    </row>
    <row r="58" ht="12.75">
      <c r="A58" s="36"/>
    </row>
    <row r="59" spans="1:2" ht="12.75">
      <c r="A59" s="36">
        <v>1</v>
      </c>
      <c r="B59" s="35">
        <v>467</v>
      </c>
    </row>
    <row r="60" ht="12.75">
      <c r="A60" s="36"/>
    </row>
    <row r="61" spans="1:2" ht="12.75">
      <c r="A61" s="36">
        <v>1</v>
      </c>
      <c r="B61" s="35">
        <v>514</v>
      </c>
    </row>
    <row r="62" ht="12.75">
      <c r="A62" s="36"/>
    </row>
    <row r="63" spans="1:2" ht="12.75">
      <c r="A63" s="36">
        <v>1</v>
      </c>
      <c r="B63" s="35">
        <v>539</v>
      </c>
    </row>
    <row r="64" ht="12.75">
      <c r="A64" s="36"/>
    </row>
    <row r="65" spans="1:2" ht="12.75">
      <c r="A65" s="36">
        <v>1</v>
      </c>
      <c r="B65" s="35">
        <v>619</v>
      </c>
    </row>
    <row r="66" ht="12.75">
      <c r="A66" s="36"/>
    </row>
    <row r="67" spans="1:2" ht="12.75">
      <c r="A67" s="36">
        <v>1</v>
      </c>
      <c r="B67" s="35">
        <v>666</v>
      </c>
    </row>
    <row r="68" ht="12.75">
      <c r="A68" s="36"/>
    </row>
    <row r="69" spans="1:2" ht="12.75">
      <c r="A69" s="36">
        <v>1</v>
      </c>
      <c r="B69" s="35">
        <v>716</v>
      </c>
    </row>
    <row r="70" ht="12.75">
      <c r="A70" s="36"/>
    </row>
    <row r="71" spans="1:2" ht="12.75">
      <c r="A71" s="36">
        <v>1</v>
      </c>
      <c r="B71" s="35">
        <v>768</v>
      </c>
    </row>
    <row r="72" ht="12.75">
      <c r="A72" s="36"/>
    </row>
    <row r="73" spans="1:2" ht="12.75">
      <c r="A73" s="36">
        <v>1</v>
      </c>
      <c r="B73" s="35">
        <v>822</v>
      </c>
    </row>
    <row r="74" ht="12.75">
      <c r="A74" s="36"/>
    </row>
    <row r="75" spans="1:2" ht="12.75">
      <c r="A75" s="36">
        <v>1</v>
      </c>
      <c r="B75" s="35">
        <v>874.5</v>
      </c>
    </row>
    <row r="76" ht="12.75">
      <c r="A76" s="36"/>
    </row>
    <row r="77" spans="1:2" ht="12.75">
      <c r="A77" s="36">
        <v>1</v>
      </c>
      <c r="B77" s="35">
        <v>923.5</v>
      </c>
    </row>
    <row r="78" ht="12.75">
      <c r="A78" s="36"/>
    </row>
    <row r="79" spans="1:2" ht="12.75">
      <c r="A79" s="36">
        <v>1</v>
      </c>
      <c r="B79" s="35">
        <v>981</v>
      </c>
    </row>
    <row r="80" ht="12.75">
      <c r="A80" s="36"/>
    </row>
    <row r="81" spans="1:2" ht="12.75">
      <c r="A81" s="36">
        <v>2</v>
      </c>
      <c r="B81" s="35">
        <v>30</v>
      </c>
    </row>
    <row r="82" ht="12.75">
      <c r="A82" s="36"/>
    </row>
    <row r="83" spans="1:2" ht="12.75">
      <c r="A83" s="36">
        <v>2</v>
      </c>
      <c r="B83" s="35">
        <v>88</v>
      </c>
    </row>
    <row r="84" ht="12.75">
      <c r="A84" s="36"/>
    </row>
    <row r="85" spans="1:2" ht="12.75">
      <c r="A85" s="36">
        <v>2</v>
      </c>
      <c r="B85" s="35">
        <v>137.5</v>
      </c>
    </row>
    <row r="86" ht="12.75">
      <c r="A86" s="36"/>
    </row>
    <row r="87" spans="1:2" ht="12.75">
      <c r="A87" s="36">
        <v>2</v>
      </c>
      <c r="B87" s="35">
        <v>184</v>
      </c>
    </row>
    <row r="88" ht="12.75">
      <c r="A88" s="36"/>
    </row>
    <row r="89" spans="1:2" ht="12.75">
      <c r="A89" s="36">
        <v>2</v>
      </c>
      <c r="B89" s="35">
        <v>240</v>
      </c>
    </row>
    <row r="90" ht="12.75">
      <c r="A90" s="36"/>
    </row>
    <row r="91" spans="1:2" ht="12.75">
      <c r="A91" s="36">
        <v>2</v>
      </c>
      <c r="B91" s="35">
        <v>294</v>
      </c>
    </row>
    <row r="92" ht="12.75">
      <c r="A92" s="36"/>
    </row>
    <row r="93" spans="1:2" ht="12.75">
      <c r="A93" s="36">
        <v>2</v>
      </c>
      <c r="B93" s="35">
        <v>347</v>
      </c>
    </row>
    <row r="94" ht="12.75">
      <c r="A94" s="36"/>
    </row>
    <row r="95" spans="1:2" ht="12.75">
      <c r="A95" s="36">
        <v>2</v>
      </c>
      <c r="B95" s="35">
        <v>402</v>
      </c>
    </row>
    <row r="96" ht="12.75">
      <c r="A96" s="36"/>
    </row>
    <row r="97" spans="1:2" ht="12.75">
      <c r="A97" s="36">
        <v>2</v>
      </c>
      <c r="B97" s="35">
        <v>451</v>
      </c>
    </row>
    <row r="98" ht="12.75">
      <c r="A98" s="36"/>
    </row>
    <row r="99" spans="1:2" ht="12.75">
      <c r="A99" s="36">
        <v>2</v>
      </c>
      <c r="B99" s="35">
        <v>504</v>
      </c>
    </row>
    <row r="100" ht="12.75">
      <c r="A100" s="36"/>
    </row>
    <row r="101" spans="1:2" ht="12.75">
      <c r="A101" s="36">
        <v>2</v>
      </c>
      <c r="B101" s="35">
        <v>554</v>
      </c>
    </row>
    <row r="102" ht="12.75">
      <c r="A102" s="36"/>
    </row>
    <row r="103" spans="1:2" ht="12.75">
      <c r="A103" s="36">
        <v>2</v>
      </c>
      <c r="B103" s="35">
        <v>599</v>
      </c>
    </row>
    <row r="104" ht="12.75">
      <c r="A104" s="36"/>
    </row>
    <row r="105" spans="1:2" ht="12.75">
      <c r="A105" s="36">
        <v>2</v>
      </c>
      <c r="B105" s="35">
        <v>649</v>
      </c>
    </row>
    <row r="106" ht="12.75">
      <c r="A106" s="36"/>
    </row>
    <row r="107" spans="1:2" ht="12.75">
      <c r="A107" s="36">
        <v>2</v>
      </c>
      <c r="B107" s="35">
        <v>700</v>
      </c>
    </row>
    <row r="108" ht="12.75">
      <c r="A108" s="36"/>
    </row>
    <row r="109" spans="1:2" ht="12.75">
      <c r="A109" s="36">
        <v>2</v>
      </c>
      <c r="B109" s="35">
        <v>773</v>
      </c>
    </row>
    <row r="110" ht="12.75">
      <c r="A110" s="36"/>
    </row>
    <row r="111" spans="1:2" ht="12.75">
      <c r="A111" s="36">
        <v>2</v>
      </c>
      <c r="B111" s="35">
        <v>825.5</v>
      </c>
    </row>
    <row r="112" ht="12.75">
      <c r="A112" s="36"/>
    </row>
    <row r="113" spans="1:2" ht="12.75">
      <c r="A113" s="36">
        <v>2</v>
      </c>
      <c r="B113" s="35">
        <v>878.5</v>
      </c>
    </row>
    <row r="114" ht="12.75">
      <c r="A114" s="36"/>
    </row>
    <row r="115" spans="1:2" ht="12.75">
      <c r="A115" s="36">
        <v>2</v>
      </c>
      <c r="B115" s="35">
        <v>931</v>
      </c>
    </row>
    <row r="116" ht="12.75">
      <c r="A116" s="36"/>
    </row>
    <row r="117" spans="1:2" ht="12.75">
      <c r="A117" s="36">
        <v>2</v>
      </c>
      <c r="B117" s="35">
        <v>991.5</v>
      </c>
    </row>
    <row r="118" ht="12.75">
      <c r="A118" s="36"/>
    </row>
    <row r="119" spans="1:2" ht="12.75">
      <c r="A119" s="36">
        <v>3</v>
      </c>
      <c r="B119" s="35">
        <v>38</v>
      </c>
    </row>
    <row r="120" ht="12.75">
      <c r="A120" s="36"/>
    </row>
    <row r="121" spans="1:2" ht="12.75">
      <c r="A121" s="36">
        <v>3</v>
      </c>
      <c r="B121" s="35">
        <v>87</v>
      </c>
    </row>
    <row r="122" ht="12.75">
      <c r="A122" s="36"/>
    </row>
    <row r="123" spans="1:2" ht="12.75">
      <c r="A123" s="36">
        <v>3</v>
      </c>
      <c r="B123" s="35">
        <v>139</v>
      </c>
    </row>
    <row r="124" ht="12.75">
      <c r="A124" s="36"/>
    </row>
    <row r="125" spans="1:2" ht="12.75">
      <c r="A125" s="36">
        <v>3</v>
      </c>
      <c r="B125" s="35">
        <v>203.5</v>
      </c>
    </row>
    <row r="126" ht="12.75">
      <c r="A126" s="36"/>
    </row>
    <row r="127" spans="1:2" ht="12.75">
      <c r="A127" s="36">
        <v>3</v>
      </c>
      <c r="B127" s="35">
        <v>263</v>
      </c>
    </row>
    <row r="128" ht="12.75">
      <c r="A128" s="36"/>
    </row>
    <row r="129" spans="1:2" ht="12.75">
      <c r="A129" s="36">
        <v>3</v>
      </c>
      <c r="B129" s="35">
        <v>322</v>
      </c>
    </row>
    <row r="130" ht="12.75">
      <c r="A130" s="36"/>
    </row>
    <row r="131" spans="1:2" ht="12.75">
      <c r="A131" s="36">
        <v>3</v>
      </c>
      <c r="B131" s="35">
        <v>372</v>
      </c>
    </row>
    <row r="132" ht="12.75">
      <c r="A132" s="36"/>
    </row>
    <row r="133" spans="1:2" ht="12.75">
      <c r="A133" s="36">
        <v>3</v>
      </c>
      <c r="B133" s="35">
        <v>400</v>
      </c>
    </row>
    <row r="134" ht="12.75">
      <c r="A134" s="36"/>
    </row>
    <row r="135" spans="1:2" ht="12.75">
      <c r="A135" s="36">
        <v>3</v>
      </c>
      <c r="B135" s="35">
        <v>454</v>
      </c>
    </row>
    <row r="136" ht="12.75">
      <c r="A136" s="36"/>
    </row>
    <row r="137" spans="1:2" ht="12.75">
      <c r="A137" s="36">
        <v>3</v>
      </c>
      <c r="B137" s="35">
        <v>484</v>
      </c>
    </row>
    <row r="138" ht="12.75">
      <c r="A138" s="36"/>
    </row>
    <row r="139" spans="1:2" ht="12.75">
      <c r="A139" s="36">
        <v>3</v>
      </c>
      <c r="B139" s="35">
        <v>556</v>
      </c>
    </row>
    <row r="140" ht="12.75">
      <c r="A140" s="36"/>
    </row>
    <row r="141" spans="1:2" ht="12.75">
      <c r="A141" s="36">
        <v>3</v>
      </c>
      <c r="B141" s="35">
        <v>611</v>
      </c>
    </row>
    <row r="142" ht="12.75">
      <c r="A142" s="36"/>
    </row>
    <row r="143" spans="1:2" ht="12.75">
      <c r="A143" s="36">
        <v>3</v>
      </c>
      <c r="B143" s="35">
        <v>664</v>
      </c>
    </row>
    <row r="144" ht="12.75">
      <c r="A144" s="36"/>
    </row>
    <row r="145" spans="1:2" ht="12.75">
      <c r="A145" s="36">
        <v>3</v>
      </c>
      <c r="B145" s="35">
        <v>710</v>
      </c>
    </row>
    <row r="146" ht="12.75">
      <c r="A146" s="36"/>
    </row>
    <row r="147" spans="1:2" ht="12.75">
      <c r="A147" s="36">
        <v>3</v>
      </c>
      <c r="B147" s="35">
        <v>769</v>
      </c>
    </row>
    <row r="148" ht="12.75">
      <c r="A148" s="36"/>
    </row>
    <row r="149" spans="1:2" ht="12.75">
      <c r="A149" s="36">
        <v>3</v>
      </c>
      <c r="B149" s="35">
        <v>798.5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cp:keywords/>
  <dc:description/>
  <cp:lastModifiedBy>pzd</cp:lastModifiedBy>
  <cp:lastPrinted>2017-09-25T10:38:05Z</cp:lastPrinted>
  <dcterms:created xsi:type="dcterms:W3CDTF">2017-07-04T19:32:39Z</dcterms:created>
  <dcterms:modified xsi:type="dcterms:W3CDTF">2017-09-26T06:29:05Z</dcterms:modified>
  <cp:category/>
  <cp:version/>
  <cp:contentType/>
  <cp:contentStatus/>
</cp:coreProperties>
</file>